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9" documentId="8_{12D09496-106D-4D8B-AED7-F394E56614A8}" xr6:coauthVersionLast="47" xr6:coauthVersionMax="47" xr10:uidLastSave="{9F4E8C1B-11F1-471F-98FB-6887622AC50B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1" l="1"/>
  <c r="D87" i="1"/>
  <c r="E86" i="1"/>
  <c r="D86" i="1"/>
  <c r="E85" i="1"/>
  <c r="D85" i="1"/>
  <c r="F82" i="1"/>
  <c r="E82" i="1"/>
  <c r="D82" i="1"/>
  <c r="F94" i="1" l="1"/>
  <c r="F95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BBF8A4D-8E40-4FEC-8E2F-5DE4BC9CF11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50" authorId="0" shapeId="0" xr:uid="{F8084280-ED6F-4F86-B931-8E21046D950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1" shapeId="0" xr:uid="{F6869025-B1C9-4645-834E-0AF0298F411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9" authorId="0" shapeId="0" xr:uid="{707758C2-08AA-4F10-951A-CDF0672F7A4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1" shapeId="0" xr:uid="{72CC973E-208A-4829-9C03-757D63B1E85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4" authorId="0" shapeId="0" xr:uid="{AB58C659-B2CA-4836-A681-171AF090964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71" authorId="0" shapeId="0" xr:uid="{E0DA7A78-CBE0-4B48-A97F-0A7341E73D1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2" authorId="1" shapeId="0" xr:uid="{EC37698D-D093-40D4-A35B-AA7ED0DFF6D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6" authorId="1" shapeId="0" xr:uid="{5422EA94-7AEC-438E-8D95-B1A54F4BCCE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7" authorId="1" shapeId="0" xr:uid="{25014BCF-A778-41B7-93BE-CCA48770B78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8" authorId="1" shapeId="0" xr:uid="{07B467CE-E607-4411-968A-9E1179B19CB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9" authorId="1" shapeId="0" xr:uid="{75A794B7-C5CF-4590-ADD2-9BE1C58AE8F4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3" authorId="1" shapeId="0" xr:uid="{4A7949C3-814E-4AE8-84A9-C58D95E7FA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3" authorId="1" shapeId="0" xr:uid="{6B8DA3A6-1770-4404-884E-4CBAB0EB09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5" authorId="1" shapeId="0" xr:uid="{089E2381-15B2-4065-86F6-6B2386A6BFC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5" authorId="1" shapeId="0" xr:uid="{CD2E6A37-2EEC-46AB-8F9E-6863A690EE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<sst xmlns="http://schemas.openxmlformats.org/spreadsheetml/2006/main" count="273" uniqueCount="115">
  <si>
    <t>DD5295027</t>
  </si>
  <si>
    <t>C31948 New York State DOT, Site Config, VF-2420-96X208-20-RGB G4</t>
  </si>
  <si>
    <t>Rev 00</t>
  </si>
  <si>
    <t>SYSTEM CONFIGURATION
VF-2420-96X208-20-RGB @1</t>
  </si>
  <si>
    <t>VFC
SIGN/S</t>
  </si>
  <si>
    <t>OPTION</t>
  </si>
  <si>
    <t>VALUE</t>
  </si>
  <si>
    <t>MODEL</t>
  </si>
  <si>
    <t>VF</t>
  </si>
  <si>
    <t>VFC #1
SIGN 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</si>
  <si>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</si>
  <si>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</si>
  <si>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</si>
  <si>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</si>
  <si>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</si>
  <si>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</si>
  <si>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</si>
  <si>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</si>
  <si>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</si>
  <si>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</si>
  <si>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</si>
  <si>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</si>
  <si>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</si>
  <si>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</si>
  <si>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</si>
  <si>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</si>
  <si>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</si>
  <si>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</si>
  <si>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</si>
  <si>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</si>
  <si>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</si>
  <si>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</si>
  <si>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</si>
  <si>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</si>
  <si>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</si>
  <si>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</si>
  <si>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</si>
  <si>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</si>
  <si>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</si>
  <si>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</si>
  <si>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</si>
  <si>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</si>
  <si>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</si>
  <si>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</si>
  <si>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</si>
  <si>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</si>
  <si>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</si>
  <si>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</si>
  <si>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</si>
  <si>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</si>
  <si>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</si>
  <si>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</si>
  <si>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</si>
  <si>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</si>
  <si>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</si>
  <si>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</si>
  <si>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</si>
  <si>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</si>
  <si>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</si>
  <si>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</si>
  <si>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</si>
  <si>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SYSTEM CONFIGURATION
VM-1028-7X10-66-RG @3</t>
  </si>
  <si>
    <t>VM</t>
  </si>
  <si>
    <t>VFC #2
SIGN 1, 2, 3</t>
  </si>
  <si>
    <t>Red-Green</t>
  </si>
  <si>
    <t>7X5</t>
  </si>
  <si>
    <t>Gen IV</t>
  </si>
  <si>
    <t>VFC #2
SIGN 1</t>
  </si>
  <si>
    <t>PS Redundancy Board</t>
  </si>
  <si>
    <t>Module Output - 3</t>
  </si>
  <si>
    <t>On Video Processor</t>
  </si>
  <si>
    <t>CUSTOM OPTIONS</t>
  </si>
  <si>
    <t>VFC #1 - SYSTEM BACKUP FILES</t>
  </si>
  <si>
    <t>DD5295035</t>
  </si>
  <si>
    <t>GUIDE - DD4832617</t>
  </si>
  <si>
    <t>VFC #2 - SYSTEM BACKUP FILES</t>
  </si>
  <si>
    <t>DD5295391</t>
  </si>
  <si>
    <t>VFC #2 - VM TRANSLATION TABLE</t>
  </si>
  <si>
    <t>DD5295465</t>
  </si>
  <si>
    <t>CONTROLLER CONFIGURATION PACKAGE</t>
  </si>
  <si>
    <t>N/A</t>
  </si>
  <si>
    <t>Reference Drawings</t>
  </si>
  <si>
    <t>VF-2420 Drawings:</t>
  </si>
  <si>
    <t>Shop Drawing, VF-24**-96x208-20-*</t>
  </si>
  <si>
    <t>DWG-3584071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</si>
  <si>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</si>
  <si>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</si>
  <si>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</si>
  <si>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</si>
  <si>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</si>
  <si>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</si>
  <si>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Site Riser, One to Eight DC, VM Multiple Sign, One VF-1:1, Two VFC</t>
  </si>
  <si>
    <t>DWG-5294655</t>
  </si>
  <si>
    <t>Rear Electrical, VF-2420-96x208-20-RGB</t>
  </si>
  <si>
    <t>DWG-5295312</t>
  </si>
  <si>
    <t>VM-1028 Drawing:</t>
  </si>
  <si>
    <t>Final Assembly, VM-1020-**x**-**</t>
  </si>
  <si>
    <t>DWG-4634211</t>
  </si>
  <si>
    <t>Schematic, VM-1020, Fan Detail</t>
  </si>
  <si>
    <t>DWG-4636940</t>
  </si>
  <si>
    <t>Schematic, Signal, VM-1020, 1 Surge</t>
  </si>
  <si>
    <t>DWG-4647302</t>
  </si>
  <si>
    <t>Shop Drawing, VM-1028-7x10-66-X</t>
  </si>
  <si>
    <t>DWG-4749237</t>
  </si>
  <si>
    <t>Site Riser, 1-8 DC VM Multiple Sign, 1 VF-1:1, 2 VFC</t>
  </si>
  <si>
    <t>Schematic, VM-1020, DC, 66mm, A 10-20W, RB 10-20W</t>
  </si>
  <si>
    <t>DWG-5297856</t>
  </si>
  <si>
    <t>Gathering Packet Drawings:</t>
  </si>
  <si>
    <t>Schematic, Signal, Traffic Cabinet by Others, VFC, 1 PSRB</t>
  </si>
  <si>
    <t>DWG-5047311</t>
  </si>
  <si>
    <t>Schematic, Traffic Cabinet by Others, AC and DC Power, 5 PS-R, 1 PSRB</t>
  </si>
  <si>
    <t>DWG-5047464</t>
  </si>
  <si>
    <t>Generic Assembly, DC Termination Block and PSRB Meeting</t>
  </si>
  <si>
    <t>DWG-5047470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</si>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</sst>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/>
    <xf numFmtId="0" fontId="0" fillId="0" borderId="32" xfId="0" applyBorder="1" applyAlignment="1">
      <alignment horizontal="left"/>
    </xf>
    <xf numFmtId="0" fontId="0" fillId="0" borderId="9" xfId="0" quotePrefix="1" applyBorder="1"/>
    <xf numFmtId="0" fontId="0" fillId="0" borderId="11" xfId="0" quotePrefix="1" applyBorder="1"/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9" xfId="0" applyBorder="1" applyAlignment="1">
      <alignment horizontal="left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16" xfId="0" quotePrefix="1" applyBorder="1" applyAlignment="1">
      <alignment horizontal="left"/>
    </xf>
    <xf numFmtId="0" fontId="0" fillId="0" borderId="39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3" fillId="0" borderId="42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27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107" t="s">
        <v>1</v>
      </c>
      <c r="D1" s="107"/>
      <c r="E1" s="107"/>
      <c r="F1" s="107"/>
      <c r="G1" s="26" t="s">
        <v>2</v>
      </c>
    </row>
    <row r="2" spans="2:9" ht="30" customHeight="1" thickBot="1">
      <c r="B2" s="103" t="s">
        <v>3</v>
      </c>
      <c r="C2" s="87"/>
      <c r="D2" s="87"/>
      <c r="E2" s="87"/>
      <c r="F2" s="87"/>
      <c r="G2" s="101" t="s">
        <v>4</v>
      </c>
    </row>
    <row r="3" spans="2:9" ht="15.75" thickBot="1">
      <c r="B3" s="75" t="s">
        <v>5</v>
      </c>
      <c r="C3" s="76"/>
      <c r="D3" s="76" t="s">
        <v>6</v>
      </c>
      <c r="E3" s="76"/>
      <c r="F3" s="108"/>
      <c r="G3" s="109"/>
    </row>
    <row r="4" spans="2:9">
      <c r="B4" s="51" t="s">
        <v>7</v>
      </c>
      <c r="C4" s="52"/>
      <c r="D4" s="52" t="s">
        <v>8</v>
      </c>
      <c r="E4" s="52"/>
      <c r="F4" s="104"/>
      <c r="G4" s="101" t="s">
        <v>9</v>
      </c>
    </row>
    <row r="5" spans="2:9">
      <c r="B5" s="51" t="s">
        <v>10</v>
      </c>
      <c r="C5" s="52"/>
      <c r="D5" s="52" t="s">
        <v>11</v>
      </c>
      <c r="E5" s="52"/>
      <c r="F5" s="104"/>
      <c r="G5" s="70"/>
    </row>
    <row r="6" spans="2:9">
      <c r="B6" s="79" t="s">
        <v>12</v>
      </c>
      <c r="C6" s="14" t="s">
        <v>13</v>
      </c>
      <c r="D6" s="52" t="s">
        <v>14</v>
      </c>
      <c r="E6" s="52"/>
      <c r="F6" s="104"/>
      <c r="G6" s="70"/>
    </row>
    <row r="7" spans="2:9">
      <c r="B7" s="79"/>
      <c r="C7" s="14" t="s">
        <v>15</v>
      </c>
      <c r="D7" s="52" t="s">
        <v>16</v>
      </c>
      <c r="E7" s="52"/>
      <c r="F7" s="104"/>
      <c r="G7" s="70"/>
    </row>
    <row r="8" spans="2:9">
      <c r="B8" s="79"/>
      <c r="C8" s="14" t="s">
        <v>17</v>
      </c>
      <c r="D8" s="52" t="s">
        <v>18</v>
      </c>
      <c r="E8" s="52"/>
      <c r="F8" s="104"/>
      <c r="G8" s="70"/>
      <c r="H8" s="35"/>
    </row>
    <row r="9" spans="2:9">
      <c r="B9" s="79"/>
      <c r="C9" s="14" t="s">
        <v>19</v>
      </c>
      <c r="D9" s="80">
        <f>IF(D8="9x5","66 OR 46 - TYPE IN THE RIGHT ONE",IF(D8="16x16",20,IF(D8="24x16",20,(IF(D8="9x15",34,"SELECT MODULE SIZE")))))</f>
        <v>20</v>
      </c>
      <c r="E9" s="80"/>
      <c r="F9" s="102"/>
      <c r="G9" s="70"/>
      <c r="I9" s="4"/>
    </row>
    <row r="10" spans="2:9">
      <c r="B10" s="51" t="s">
        <v>20</v>
      </c>
      <c r="C10" s="52"/>
      <c r="D10" s="80">
        <v>96</v>
      </c>
      <c r="E10" s="80"/>
      <c r="F10" s="102"/>
      <c r="G10" s="70"/>
    </row>
    <row r="11" spans="2:9">
      <c r="B11" s="51" t="s">
        <v>21</v>
      </c>
      <c r="C11" s="52"/>
      <c r="D11" s="80">
        <v>208</v>
      </c>
      <c r="E11" s="80"/>
      <c r="F11" s="102"/>
      <c r="G11" s="70"/>
    </row>
    <row r="12" spans="2:9">
      <c r="B12" s="51" t="s">
        <v>22</v>
      </c>
      <c r="C12" s="52"/>
      <c r="D12" s="52" t="s">
        <v>23</v>
      </c>
      <c r="E12" s="52"/>
      <c r="F12" s="104"/>
      <c r="G12" s="70"/>
    </row>
    <row r="13" spans="2:9">
      <c r="B13" s="51" t="s">
        <v>24</v>
      </c>
      <c r="C13" s="52"/>
      <c r="D13" s="80">
        <v>1</v>
      </c>
      <c r="E13" s="80"/>
      <c r="F13" s="102"/>
      <c r="G13" s="70"/>
    </row>
    <row r="14" spans="2:9" ht="15.75" thickBot="1">
      <c r="B14" s="67" t="s">
        <v>25</v>
      </c>
      <c r="C14" s="68"/>
      <c r="D14" s="82" t="s">
        <v>26</v>
      </c>
      <c r="E14" s="82"/>
      <c r="F14" s="90"/>
      <c r="G14" s="71"/>
    </row>
    <row r="15" spans="2:9" ht="15.75" thickBot="1"/>
    <row r="16" spans="2:9" ht="15.75" thickBot="1">
      <c r="B16" s="86" t="s">
        <v>27</v>
      </c>
      <c r="C16" s="87"/>
      <c r="D16" s="87"/>
      <c r="E16" s="87"/>
      <c r="F16" s="87"/>
      <c r="G16" s="101" t="s">
        <v>9</v>
      </c>
    </row>
    <row r="17" spans="2:7">
      <c r="B17" s="105" t="s">
        <v>5</v>
      </c>
      <c r="C17" s="106"/>
      <c r="D17" s="23" t="s">
        <v>6</v>
      </c>
      <c r="E17" s="23" t="s">
        <v>28</v>
      </c>
      <c r="F17" s="24" t="s">
        <v>29</v>
      </c>
      <c r="G17" s="70"/>
    </row>
    <row r="18" spans="2:7">
      <c r="B18" s="84" t="s">
        <v>30</v>
      </c>
      <c r="C18" s="85"/>
      <c r="D18" s="14" t="s">
        <v>31</v>
      </c>
      <c r="E18" s="14" t="s">
        <v>32</v>
      </c>
      <c r="F18" s="15" t="s">
        <v>33</v>
      </c>
      <c r="G18" s="70"/>
    </row>
    <row r="19" spans="2:7">
      <c r="B19" s="84" t="s">
        <v>30</v>
      </c>
      <c r="C19" s="85"/>
      <c r="D19" s="14" t="s">
        <v>11</v>
      </c>
      <c r="E19" s="14" t="s">
        <v>32</v>
      </c>
      <c r="F19" s="15" t="s">
        <v>33</v>
      </c>
      <c r="G19" s="70"/>
    </row>
    <row r="20" spans="2:7">
      <c r="B20" s="84" t="s">
        <v>30</v>
      </c>
      <c r="C20" s="85"/>
      <c r="D20" s="14" t="s">
        <v>34</v>
      </c>
      <c r="E20" s="14" t="s">
        <v>32</v>
      </c>
      <c r="F20" s="15" t="s">
        <v>33</v>
      </c>
      <c r="G20" s="70"/>
    </row>
    <row r="21" spans="2:7">
      <c r="B21" s="84" t="s">
        <v>30</v>
      </c>
      <c r="C21" s="85"/>
      <c r="D21" s="14" t="s">
        <v>35</v>
      </c>
      <c r="E21" s="14" t="s">
        <v>32</v>
      </c>
      <c r="F21" s="15" t="s">
        <v>33</v>
      </c>
      <c r="G21" s="70"/>
    </row>
    <row r="22" spans="2:7">
      <c r="B22" s="84" t="s">
        <v>36</v>
      </c>
      <c r="C22" s="85"/>
      <c r="D22" s="14" t="s">
        <v>37</v>
      </c>
      <c r="E22" s="14" t="s">
        <v>32</v>
      </c>
      <c r="F22" s="15" t="s">
        <v>33</v>
      </c>
      <c r="G22" s="70"/>
    </row>
    <row r="23" spans="2:7">
      <c r="B23" s="84" t="s">
        <v>36</v>
      </c>
      <c r="C23" s="85"/>
      <c r="D23" s="14" t="s">
        <v>38</v>
      </c>
      <c r="E23" s="14" t="s">
        <v>32</v>
      </c>
      <c r="F23" s="15" t="s">
        <v>33</v>
      </c>
      <c r="G23" s="70"/>
    </row>
    <row r="24" spans="2:7">
      <c r="B24" s="84" t="s">
        <v>36</v>
      </c>
      <c r="C24" s="85"/>
      <c r="D24" s="14" t="s">
        <v>12</v>
      </c>
      <c r="E24" s="14" t="s">
        <v>32</v>
      </c>
      <c r="F24" s="15" t="s">
        <v>33</v>
      </c>
      <c r="G24" s="70"/>
    </row>
    <row r="25" spans="2:7">
      <c r="B25" s="84" t="s">
        <v>39</v>
      </c>
      <c r="C25" s="85"/>
      <c r="D25" s="14" t="s">
        <v>38</v>
      </c>
      <c r="E25" s="14" t="s">
        <v>32</v>
      </c>
      <c r="F25" s="15" t="s">
        <v>33</v>
      </c>
      <c r="G25" s="70"/>
    </row>
    <row r="26" spans="2:7">
      <c r="B26" s="84" t="s">
        <v>40</v>
      </c>
      <c r="C26" s="85"/>
      <c r="D26" s="38">
        <v>3</v>
      </c>
      <c r="E26" s="38" t="s">
        <v>41</v>
      </c>
      <c r="F26" s="16" t="s">
        <v>42</v>
      </c>
      <c r="G26" s="70"/>
    </row>
    <row r="27" spans="2:7">
      <c r="B27" s="84" t="s">
        <v>43</v>
      </c>
      <c r="C27" s="85"/>
      <c r="D27" s="38" t="s">
        <v>44</v>
      </c>
      <c r="E27" s="38"/>
      <c r="F27" s="15"/>
      <c r="G27" s="70"/>
    </row>
    <row r="28" spans="2:7">
      <c r="B28" s="84" t="s">
        <v>45</v>
      </c>
      <c r="C28" s="85"/>
      <c r="D28" s="38" t="s">
        <v>44</v>
      </c>
      <c r="E28" s="38"/>
      <c r="F28" s="15"/>
      <c r="G28" s="70"/>
    </row>
    <row r="29" spans="2:7">
      <c r="B29" s="84" t="s">
        <v>46</v>
      </c>
      <c r="C29" s="85"/>
      <c r="D29" s="38">
        <v>1</v>
      </c>
      <c r="E29" s="38" t="s">
        <v>41</v>
      </c>
      <c r="F29" s="16" t="s">
        <v>47</v>
      </c>
      <c r="G29" s="70"/>
    </row>
    <row r="30" spans="2:7">
      <c r="B30" s="84" t="s">
        <v>48</v>
      </c>
      <c r="C30" s="85"/>
      <c r="D30" s="37" t="s">
        <v>44</v>
      </c>
      <c r="E30" s="38" t="s">
        <v>41</v>
      </c>
      <c r="F30" s="36" t="s">
        <v>41</v>
      </c>
      <c r="G30" s="70"/>
    </row>
    <row r="31" spans="2:7">
      <c r="B31" s="84" t="s">
        <v>49</v>
      </c>
      <c r="C31" s="85"/>
      <c r="D31" s="38">
        <v>5</v>
      </c>
      <c r="E31" s="38" t="s">
        <v>41</v>
      </c>
      <c r="F31" s="16" t="s">
        <v>41</v>
      </c>
      <c r="G31" s="70"/>
    </row>
    <row r="32" spans="2:7">
      <c r="B32" s="84" t="s">
        <v>50</v>
      </c>
      <c r="C32" s="85"/>
      <c r="D32" s="37" t="s">
        <v>44</v>
      </c>
      <c r="E32" s="38" t="s">
        <v>41</v>
      </c>
      <c r="F32" s="16" t="s">
        <v>41</v>
      </c>
      <c r="G32" s="70"/>
    </row>
    <row r="33" spans="2:7">
      <c r="B33" s="84" t="s">
        <v>51</v>
      </c>
      <c r="C33" s="85"/>
      <c r="D33" s="37" t="s">
        <v>44</v>
      </c>
      <c r="E33" s="38" t="s">
        <v>41</v>
      </c>
      <c r="F33" s="16" t="s">
        <v>41</v>
      </c>
      <c r="G33" s="70"/>
    </row>
    <row r="34" spans="2:7">
      <c r="B34" s="84" t="s">
        <v>52</v>
      </c>
      <c r="C34" s="85"/>
      <c r="D34" s="37" t="s">
        <v>44</v>
      </c>
      <c r="E34" s="38" t="s">
        <v>41</v>
      </c>
      <c r="F34" s="16" t="s">
        <v>41</v>
      </c>
      <c r="G34" s="70"/>
    </row>
    <row r="35" spans="2:7">
      <c r="B35" s="84" t="s">
        <v>53</v>
      </c>
      <c r="C35" s="85"/>
      <c r="D35" s="37" t="s">
        <v>54</v>
      </c>
      <c r="E35" s="38" t="s">
        <v>41</v>
      </c>
      <c r="F35" s="16" t="s">
        <v>41</v>
      </c>
      <c r="G35" s="70"/>
    </row>
    <row r="36" spans="2:7">
      <c r="B36" s="84" t="s">
        <v>55</v>
      </c>
      <c r="C36" s="85"/>
      <c r="D36" s="38" t="s">
        <v>44</v>
      </c>
      <c r="E36" s="38" t="s">
        <v>56</v>
      </c>
      <c r="F36" s="16" t="s">
        <v>41</v>
      </c>
      <c r="G36" s="70"/>
    </row>
    <row r="37" spans="2:7">
      <c r="B37" s="84" t="s">
        <v>57</v>
      </c>
      <c r="C37" s="85"/>
      <c r="D37" s="38">
        <v>1</v>
      </c>
      <c r="E37" s="38" t="s">
        <v>41</v>
      </c>
      <c r="F37" s="16" t="s">
        <v>41</v>
      </c>
      <c r="G37" s="70"/>
    </row>
    <row r="38" spans="2:7" ht="15.75" thickBot="1">
      <c r="B38" s="84" t="s">
        <v>58</v>
      </c>
      <c r="C38" s="85"/>
      <c r="D38" s="13" t="s">
        <v>59</v>
      </c>
      <c r="E38" s="13"/>
      <c r="F38" s="17"/>
      <c r="G38" s="71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86" t="s">
        <v>60</v>
      </c>
      <c r="C40" s="87"/>
      <c r="D40" s="87"/>
      <c r="E40" s="87"/>
      <c r="F40" s="87"/>
      <c r="G40" s="101" t="s">
        <v>9</v>
      </c>
    </row>
    <row r="41" spans="2:7" hidden="1">
      <c r="B41" s="88" t="s">
        <v>56</v>
      </c>
      <c r="C41" s="89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0"/>
    </row>
    <row r="42" spans="2:7" hidden="1">
      <c r="B42" s="62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70"/>
    </row>
    <row r="43" spans="2:7" hidden="1">
      <c r="B43" s="62"/>
      <c r="C43" s="20" t="s">
        <v>56</v>
      </c>
      <c r="D43" s="21" t="s">
        <v>56</v>
      </c>
      <c r="E43" s="20" t="s">
        <v>56</v>
      </c>
      <c r="F43" s="28"/>
      <c r="G43" s="70"/>
    </row>
    <row r="44" spans="2:7" hidden="1">
      <c r="B44" s="95" t="s">
        <v>56</v>
      </c>
      <c r="C44" s="96"/>
      <c r="D44" s="18" t="s">
        <v>41</v>
      </c>
      <c r="E44" s="18" t="s">
        <v>41</v>
      </c>
      <c r="F44" s="29" t="str">
        <f>IF(B44="MINI DC I/O 1","ON DISPLAY INTERFACE","N/A")</f>
        <v>N/A</v>
      </c>
      <c r="G44" s="70"/>
    </row>
    <row r="45" spans="2:7" hidden="1">
      <c r="B45" s="95" t="s">
        <v>56</v>
      </c>
      <c r="C45" s="96"/>
      <c r="D45" s="38" t="s">
        <v>41</v>
      </c>
      <c r="E45" s="38" t="s">
        <v>41</v>
      </c>
      <c r="F45" s="16" t="str">
        <f>IF(B45="MINI DC I/O 2","ON DISPLAY INTERFACE","N/A")</f>
        <v>N/A</v>
      </c>
      <c r="G45" s="70"/>
    </row>
    <row r="46" spans="2:7" ht="15.75" thickBot="1">
      <c r="B46" s="65"/>
      <c r="C46" s="66"/>
      <c r="D46" s="39"/>
      <c r="E46" s="39"/>
      <c r="F46" s="30"/>
      <c r="G46" s="71"/>
    </row>
    <row r="47" spans="2:7" ht="15.75" thickBot="1">
      <c r="C47" s="12"/>
      <c r="D47" s="12"/>
      <c r="E47" s="11"/>
      <c r="F47" s="4"/>
      <c r="G47" s="8"/>
    </row>
    <row r="48" spans="2:7" ht="31.5" customHeight="1" thickBot="1">
      <c r="B48" s="97" t="s">
        <v>61</v>
      </c>
      <c r="C48" s="98"/>
      <c r="D48" s="98"/>
      <c r="E48" s="98"/>
      <c r="F48" s="99"/>
      <c r="G48" s="72" t="s">
        <v>4</v>
      </c>
    </row>
    <row r="49" spans="2:7" ht="15.75" thickBot="1">
      <c r="B49" s="75" t="s">
        <v>5</v>
      </c>
      <c r="C49" s="76"/>
      <c r="D49" s="76" t="s">
        <v>6</v>
      </c>
      <c r="E49" s="76"/>
      <c r="F49" s="78"/>
      <c r="G49" s="77"/>
    </row>
    <row r="50" spans="2:7">
      <c r="B50" s="51" t="s">
        <v>7</v>
      </c>
      <c r="C50" s="52"/>
      <c r="D50" s="52" t="s">
        <v>62</v>
      </c>
      <c r="E50" s="52"/>
      <c r="F50" s="53"/>
      <c r="G50" s="72" t="s">
        <v>63</v>
      </c>
    </row>
    <row r="51" spans="2:7">
      <c r="B51" s="51" t="s">
        <v>10</v>
      </c>
      <c r="C51" s="52"/>
      <c r="D51" s="52" t="s">
        <v>11</v>
      </c>
      <c r="E51" s="52"/>
      <c r="F51" s="53"/>
      <c r="G51" s="73"/>
    </row>
    <row r="52" spans="2:7">
      <c r="B52" s="79" t="s">
        <v>12</v>
      </c>
      <c r="C52" s="14" t="s">
        <v>13</v>
      </c>
      <c r="D52" s="52" t="s">
        <v>64</v>
      </c>
      <c r="E52" s="52"/>
      <c r="F52" s="53"/>
      <c r="G52" s="73"/>
    </row>
    <row r="53" spans="2:7">
      <c r="B53" s="79"/>
      <c r="C53" s="14" t="s">
        <v>15</v>
      </c>
      <c r="D53" s="52" t="s">
        <v>16</v>
      </c>
      <c r="E53" s="52"/>
      <c r="F53" s="53"/>
      <c r="G53" s="73"/>
    </row>
    <row r="54" spans="2:7">
      <c r="B54" s="79"/>
      <c r="C54" s="14" t="s">
        <v>17</v>
      </c>
      <c r="D54" s="52" t="s">
        <v>65</v>
      </c>
      <c r="E54" s="52"/>
      <c r="F54" s="53"/>
      <c r="G54" s="73"/>
    </row>
    <row r="55" spans="2:7">
      <c r="B55" s="79"/>
      <c r="C55" s="14" t="s">
        <v>19</v>
      </c>
      <c r="D55" s="80">
        <v>66</v>
      </c>
      <c r="E55" s="80"/>
      <c r="F55" s="81"/>
      <c r="G55" s="73"/>
    </row>
    <row r="56" spans="2:7">
      <c r="B56" s="51" t="s">
        <v>20</v>
      </c>
      <c r="C56" s="52"/>
      <c r="D56" s="80">
        <v>7</v>
      </c>
      <c r="E56" s="80"/>
      <c r="F56" s="81"/>
      <c r="G56" s="73"/>
    </row>
    <row r="57" spans="2:7">
      <c r="B57" s="51" t="s">
        <v>21</v>
      </c>
      <c r="C57" s="52"/>
      <c r="D57" s="80">
        <v>10</v>
      </c>
      <c r="E57" s="80"/>
      <c r="F57" s="81"/>
      <c r="G57" s="73"/>
    </row>
    <row r="58" spans="2:7">
      <c r="B58" s="51" t="s">
        <v>22</v>
      </c>
      <c r="C58" s="52"/>
      <c r="D58" s="52" t="s">
        <v>23</v>
      </c>
      <c r="E58" s="52"/>
      <c r="F58" s="53"/>
      <c r="G58" s="73"/>
    </row>
    <row r="59" spans="2:7">
      <c r="B59" s="51" t="s">
        <v>24</v>
      </c>
      <c r="C59" s="52"/>
      <c r="D59" s="80">
        <v>1</v>
      </c>
      <c r="E59" s="80"/>
      <c r="F59" s="81"/>
      <c r="G59" s="73"/>
    </row>
    <row r="60" spans="2:7" ht="15.75" thickBot="1">
      <c r="B60" s="67" t="s">
        <v>25</v>
      </c>
      <c r="C60" s="68"/>
      <c r="D60" s="82" t="s">
        <v>26</v>
      </c>
      <c r="E60" s="82"/>
      <c r="F60" s="83"/>
      <c r="G60" s="74"/>
    </row>
    <row r="61" spans="2:7" ht="15.75" thickBot="1"/>
    <row r="62" spans="2:7" ht="15.75" thickBot="1">
      <c r="B62" s="100" t="s">
        <v>27</v>
      </c>
      <c r="C62" s="98"/>
      <c r="D62" s="98"/>
      <c r="E62" s="98"/>
      <c r="F62" s="99"/>
      <c r="G62" s="72" t="s">
        <v>63</v>
      </c>
    </row>
    <row r="63" spans="2:7">
      <c r="B63" s="75" t="s">
        <v>5</v>
      </c>
      <c r="C63" s="76"/>
      <c r="D63" s="45" t="s">
        <v>6</v>
      </c>
      <c r="E63" s="45" t="s">
        <v>28</v>
      </c>
      <c r="F63" s="46" t="s">
        <v>29</v>
      </c>
      <c r="G63" s="73"/>
    </row>
    <row r="64" spans="2:7">
      <c r="B64" s="51" t="s">
        <v>30</v>
      </c>
      <c r="C64" s="52"/>
      <c r="D64" s="14" t="s">
        <v>35</v>
      </c>
      <c r="E64" s="14" t="s">
        <v>32</v>
      </c>
      <c r="F64" s="47" t="s">
        <v>33</v>
      </c>
      <c r="G64" s="73"/>
    </row>
    <row r="65" spans="2:7">
      <c r="B65" s="51" t="s">
        <v>36</v>
      </c>
      <c r="C65" s="52"/>
      <c r="D65" s="14" t="s">
        <v>12</v>
      </c>
      <c r="E65" s="14" t="s">
        <v>32</v>
      </c>
      <c r="F65" s="47" t="s">
        <v>33</v>
      </c>
      <c r="G65" s="73"/>
    </row>
    <row r="66" spans="2:7">
      <c r="B66" s="51" t="s">
        <v>39</v>
      </c>
      <c r="C66" s="52"/>
      <c r="D66" s="14" t="s">
        <v>44</v>
      </c>
      <c r="E66" s="43" t="s">
        <v>41</v>
      </c>
      <c r="F66" s="36" t="s">
        <v>41</v>
      </c>
      <c r="G66" s="73"/>
    </row>
    <row r="67" spans="2:7">
      <c r="B67" s="51" t="s">
        <v>40</v>
      </c>
      <c r="C67" s="52"/>
      <c r="D67" s="38" t="s">
        <v>44</v>
      </c>
      <c r="E67" s="38" t="s">
        <v>41</v>
      </c>
      <c r="F67" s="36"/>
      <c r="G67" s="73"/>
    </row>
    <row r="68" spans="2:7">
      <c r="B68" s="51" t="s">
        <v>43</v>
      </c>
      <c r="C68" s="52"/>
      <c r="D68" s="38" t="s">
        <v>44</v>
      </c>
      <c r="E68" s="38"/>
      <c r="F68" s="47"/>
      <c r="G68" s="73"/>
    </row>
    <row r="69" spans="2:7">
      <c r="B69" s="51" t="s">
        <v>45</v>
      </c>
      <c r="C69" s="52"/>
      <c r="D69" s="38" t="s">
        <v>44</v>
      </c>
      <c r="E69" s="38"/>
      <c r="F69" s="47"/>
      <c r="G69" s="73"/>
    </row>
    <row r="70" spans="2:7">
      <c r="B70" s="51" t="s">
        <v>46</v>
      </c>
      <c r="C70" s="52"/>
      <c r="D70" s="38">
        <v>1</v>
      </c>
      <c r="E70" s="38" t="s">
        <v>41</v>
      </c>
      <c r="F70" s="36" t="s">
        <v>47</v>
      </c>
      <c r="G70" s="73"/>
    </row>
    <row r="71" spans="2:7">
      <c r="B71" s="51" t="s">
        <v>48</v>
      </c>
      <c r="C71" s="52"/>
      <c r="D71" s="38" t="s">
        <v>44</v>
      </c>
      <c r="E71" s="38" t="s">
        <v>41</v>
      </c>
      <c r="F71" s="36"/>
      <c r="G71" s="73"/>
    </row>
    <row r="72" spans="2:7">
      <c r="B72" s="51" t="s">
        <v>49</v>
      </c>
      <c r="C72" s="52"/>
      <c r="D72" s="38" t="s">
        <v>44</v>
      </c>
      <c r="E72" s="38" t="s">
        <v>41</v>
      </c>
      <c r="F72" s="36" t="s">
        <v>41</v>
      </c>
      <c r="G72" s="73"/>
    </row>
    <row r="73" spans="2:7">
      <c r="B73" s="51" t="s">
        <v>50</v>
      </c>
      <c r="C73" s="52"/>
      <c r="D73" s="37" t="s">
        <v>44</v>
      </c>
      <c r="E73" s="38" t="s">
        <v>41</v>
      </c>
      <c r="F73" s="36" t="s">
        <v>41</v>
      </c>
      <c r="G73" s="73"/>
    </row>
    <row r="74" spans="2:7">
      <c r="B74" s="51" t="s">
        <v>51</v>
      </c>
      <c r="C74" s="52"/>
      <c r="D74" s="37" t="s">
        <v>44</v>
      </c>
      <c r="E74" s="38" t="s">
        <v>41</v>
      </c>
      <c r="F74" s="36" t="s">
        <v>41</v>
      </c>
      <c r="G74" s="73"/>
    </row>
    <row r="75" spans="2:7">
      <c r="B75" s="51" t="s">
        <v>52</v>
      </c>
      <c r="C75" s="52"/>
      <c r="D75" s="37" t="s">
        <v>44</v>
      </c>
      <c r="E75" s="38" t="s">
        <v>41</v>
      </c>
      <c r="F75" s="36" t="s">
        <v>41</v>
      </c>
      <c r="G75" s="73"/>
    </row>
    <row r="76" spans="2:7">
      <c r="B76" s="51" t="s">
        <v>53</v>
      </c>
      <c r="C76" s="52"/>
      <c r="D76" s="37" t="s">
        <v>54</v>
      </c>
      <c r="E76" s="38" t="s">
        <v>41</v>
      </c>
      <c r="F76" s="36" t="s">
        <v>41</v>
      </c>
      <c r="G76" s="73"/>
    </row>
    <row r="77" spans="2:7">
      <c r="B77" s="51" t="s">
        <v>55</v>
      </c>
      <c r="C77" s="52"/>
      <c r="D77" s="38" t="s">
        <v>44</v>
      </c>
      <c r="E77" s="38" t="s">
        <v>41</v>
      </c>
      <c r="F77" s="36" t="s">
        <v>41</v>
      </c>
      <c r="G77" s="73"/>
    </row>
    <row r="78" spans="2:7">
      <c r="B78" s="51" t="s">
        <v>57</v>
      </c>
      <c r="C78" s="52"/>
      <c r="D78" s="38">
        <v>1</v>
      </c>
      <c r="E78" s="38" t="s">
        <v>41</v>
      </c>
      <c r="F78" s="36" t="s">
        <v>41</v>
      </c>
      <c r="G78" s="73"/>
    </row>
    <row r="79" spans="2:7" ht="15.75" thickBot="1">
      <c r="B79" s="67" t="s">
        <v>58</v>
      </c>
      <c r="C79" s="68"/>
      <c r="D79" s="39" t="s">
        <v>66</v>
      </c>
      <c r="E79" s="39"/>
      <c r="F79" s="44"/>
      <c r="G79" s="74"/>
    </row>
    <row r="80" spans="2:7" ht="15.75" thickBot="1">
      <c r="B80" s="48"/>
      <c r="C80" s="48"/>
      <c r="D80" s="32"/>
      <c r="E80" s="32"/>
      <c r="F80" s="33"/>
      <c r="G80" s="34"/>
    </row>
    <row r="81" spans="2:7">
      <c r="B81" s="54" t="s">
        <v>60</v>
      </c>
      <c r="C81" s="55"/>
      <c r="D81" s="55"/>
      <c r="E81" s="55"/>
      <c r="F81" s="56"/>
      <c r="G81" s="57" t="s">
        <v>67</v>
      </c>
    </row>
    <row r="82" spans="2:7" hidden="1">
      <c r="B82" s="60"/>
      <c r="C82" s="61"/>
      <c r="D82" s="38" t="str">
        <f>IF(B82="DOOR SWITCH 2 (TC)",1,"N/A")</f>
        <v>N/A</v>
      </c>
      <c r="E82" s="38" t="str">
        <f>IF(B82="DOOR SWITCH 2 (TC)",1,"N/A")</f>
        <v>N/A</v>
      </c>
      <c r="F82" s="43" t="str">
        <f>IF(B82="DOOR SWITCH 2 (TC)","VIP 1","N/A")</f>
        <v>N/A</v>
      </c>
      <c r="G82" s="58"/>
    </row>
    <row r="83" spans="2:7" hidden="1">
      <c r="B83" s="62" t="s">
        <v>56</v>
      </c>
      <c r="C83" s="19" t="s">
        <v>56</v>
      </c>
      <c r="D83" s="20" t="s">
        <v>56</v>
      </c>
      <c r="E83" s="20" t="s">
        <v>56</v>
      </c>
      <c r="F83" s="28" t="s">
        <v>56</v>
      </c>
      <c r="G83" s="58"/>
    </row>
    <row r="84" spans="2:7" hidden="1">
      <c r="B84" s="62"/>
      <c r="C84" s="20" t="s">
        <v>56</v>
      </c>
      <c r="D84" s="21" t="s">
        <v>56</v>
      </c>
      <c r="E84" s="20" t="s">
        <v>56</v>
      </c>
      <c r="F84" s="28"/>
      <c r="G84" s="58"/>
    </row>
    <row r="85" spans="2:7">
      <c r="B85" s="49" t="s">
        <v>68</v>
      </c>
      <c r="C85" s="43" t="s">
        <v>69</v>
      </c>
      <c r="D85" s="43" t="str">
        <f>IF(B85="PS Redundancy Board","I/O Board Outputs - NO"," ")</f>
        <v>I/O Board Outputs - NO</v>
      </c>
      <c r="E85" s="43" t="str">
        <f>IF(B85="PS Redundancy Board","Sensor Address -1"," ")</f>
        <v>Sensor Address -1</v>
      </c>
      <c r="F85" s="43" t="s">
        <v>70</v>
      </c>
      <c r="G85" s="58"/>
    </row>
    <row r="86" spans="2:7" hidden="1">
      <c r="B86" s="49" t="s">
        <v>56</v>
      </c>
      <c r="C86" s="43" t="s">
        <v>56</v>
      </c>
      <c r="D86" s="43" t="str">
        <f>IF(B86="PS Redundancy Board","I/O Board Outputs - NO"," ")</f>
        <v xml:space="preserve"> </v>
      </c>
      <c r="E86" s="43" t="str">
        <f>IF(B86="PS Redundancy Board","Sensor Address -2"," ")</f>
        <v xml:space="preserve"> </v>
      </c>
      <c r="F86" s="43"/>
      <c r="G86" s="58"/>
    </row>
    <row r="87" spans="2:7" hidden="1">
      <c r="B87" s="49" t="s">
        <v>56</v>
      </c>
      <c r="C87" s="43"/>
      <c r="D87" s="43" t="str">
        <f>IF(B87="PS Redundancy Board","I/O Board Outputs - NO"," ")</f>
        <v xml:space="preserve"> </v>
      </c>
      <c r="E87" s="43" t="str">
        <f>IF(B87="PS Redundancy Board","Sensor Address -3"," ")</f>
        <v xml:space="preserve"> </v>
      </c>
      <c r="F87" s="43"/>
      <c r="G87" s="58"/>
    </row>
    <row r="88" spans="2:7" hidden="1">
      <c r="B88" s="63" t="s">
        <v>56</v>
      </c>
      <c r="C88" s="64"/>
      <c r="D88" s="38" t="s">
        <v>41</v>
      </c>
      <c r="E88" s="38" t="s">
        <v>41</v>
      </c>
      <c r="F88" s="43"/>
      <c r="G88" s="58"/>
    </row>
    <row r="89" spans="2:7" ht="15.75" thickBot="1">
      <c r="B89" s="65" t="s">
        <v>56</v>
      </c>
      <c r="C89" s="66"/>
      <c r="D89" s="13"/>
      <c r="E89" s="13"/>
      <c r="F89" s="50"/>
      <c r="G89" s="59"/>
    </row>
    <row r="90" spans="2:7" ht="15.75" thickBot="1">
      <c r="C90" s="12"/>
      <c r="D90" s="12"/>
      <c r="E90" s="11"/>
      <c r="F90" s="4"/>
      <c r="G90" s="8"/>
    </row>
    <row r="91" spans="2:7" ht="15.75" thickBot="1">
      <c r="B91" s="86" t="s">
        <v>71</v>
      </c>
      <c r="C91" s="87"/>
      <c r="D91" s="87"/>
      <c r="E91" s="87"/>
      <c r="F91" s="87"/>
      <c r="G91" s="69">
        <v>1</v>
      </c>
    </row>
    <row r="92" spans="2:7">
      <c r="B92" s="91" t="s">
        <v>72</v>
      </c>
      <c r="C92" s="61"/>
      <c r="D92" s="61"/>
      <c r="E92" s="41" t="s">
        <v>73</v>
      </c>
      <c r="F92" s="42" t="s">
        <v>74</v>
      </c>
      <c r="G92" s="70"/>
    </row>
    <row r="93" spans="2:7">
      <c r="B93" s="51" t="s">
        <v>75</v>
      </c>
      <c r="C93" s="52"/>
      <c r="D93" s="52"/>
      <c r="E93" s="52" t="s">
        <v>76</v>
      </c>
      <c r="F93" s="53"/>
      <c r="G93" s="70"/>
    </row>
    <row r="94" spans="2:7">
      <c r="B94" s="92" t="s">
        <v>77</v>
      </c>
      <c r="C94" s="93"/>
      <c r="D94" s="94"/>
      <c r="E94" s="43" t="s">
        <v>78</v>
      </c>
      <c r="F94" s="36" t="str">
        <f>IF(E94="N/A", " ", "GUIDE - DD3513398")</f>
        <v>GUIDE - DD3513398</v>
      </c>
      <c r="G94" s="70"/>
    </row>
    <row r="95" spans="2:7" ht="15.75" thickBot="1">
      <c r="B95" s="67" t="s">
        <v>79</v>
      </c>
      <c r="C95" s="68"/>
      <c r="D95" s="68"/>
      <c r="E95" s="40" t="s">
        <v>80</v>
      </c>
      <c r="F95" s="44" t="str">
        <f>IF(E95="N/A", " ", "GUIDE - DD3350029")</f>
        <v xml:space="preserve"> </v>
      </c>
      <c r="G95" s="71"/>
    </row>
    <row r="96" spans="2:7">
      <c r="C96" s="12"/>
      <c r="D96" s="12"/>
      <c r="E96" s="11"/>
      <c r="F96" s="4"/>
      <c r="G96" s="8"/>
    </row>
    <row r="97" spans="2:7" ht="15.75" thickBot="1"/>
    <row r="98" spans="2:7">
      <c r="B98" s="9" t="s">
        <v>81</v>
      </c>
      <c r="C98" s="10"/>
      <c r="D98" s="10"/>
      <c r="E98" s="10"/>
      <c r="F98" s="10"/>
      <c r="G98" s="1"/>
    </row>
    <row r="99" spans="2:7">
      <c r="B99" s="3"/>
      <c r="C99" s="110"/>
      <c r="D99" s="110"/>
      <c r="E99" s="110"/>
      <c r="F99" s="110"/>
      <c r="G99" s="2"/>
    </row>
    <row r="100" spans="2:7">
      <c r="B100" s="111" t="s">
        <v>82</v>
      </c>
      <c r="G100" s="2"/>
    </row>
    <row r="101" spans="2:7">
      <c r="B101" s="3" t="s">
        <v>83</v>
      </c>
      <c r="E101" t="s">
        <v>84</v>
      </c>
      <c r="G101" s="2"/>
    </row>
    <row r="102" spans="2:7">
      <c r="B102" s="3" t="s">
        <v>85</v>
      </c>
      <c r="E102" t="s">
        <v>86</v>
      </c>
      <c r="G102" s="2"/>
    </row>
    <row r="103" spans="2:7">
      <c r="B103" s="3" t="s">
        <v>87</v>
      </c>
      <c r="E103" t="s">
        <v>88</v>
      </c>
      <c r="G103" s="2"/>
    </row>
    <row r="104" spans="2:7">
      <c r="B104" s="3" t="s">
        <v>89</v>
      </c>
      <c r="E104" t="s">
        <v>90</v>
      </c>
      <c r="G104" s="2"/>
    </row>
    <row r="105" spans="2:7">
      <c r="B105" s="3" t="s">
        <v>91</v>
      </c>
      <c r="E105" t="s">
        <v>92</v>
      </c>
      <c r="G105" s="2"/>
    </row>
    <row r="106" spans="2:7">
      <c r="B106" s="3" t="s">
        <v>93</v>
      </c>
      <c r="E106" t="s">
        <v>94</v>
      </c>
      <c r="G106" s="2"/>
    </row>
    <row r="107" spans="2:7">
      <c r="B107" s="3"/>
      <c r="G107" s="2"/>
    </row>
    <row r="108" spans="2:7">
      <c r="B108" s="111" t="s">
        <v>95</v>
      </c>
      <c r="G108" s="2"/>
    </row>
    <row r="109" spans="2:7">
      <c r="B109" s="3" t="s">
        <v>96</v>
      </c>
      <c r="E109" t="s">
        <v>97</v>
      </c>
      <c r="G109" s="2"/>
    </row>
    <row r="110" spans="2:7">
      <c r="B110" s="3" t="s">
        <v>98</v>
      </c>
      <c r="E110" t="s">
        <v>99</v>
      </c>
      <c r="G110" s="2"/>
    </row>
    <row r="111" spans="2:7">
      <c r="B111" s="3" t="s">
        <v>100</v>
      </c>
      <c r="E111" t="s">
        <v>101</v>
      </c>
      <c r="G111" s="2"/>
    </row>
    <row r="112" spans="2:7">
      <c r="B112" s="3" t="s">
        <v>102</v>
      </c>
      <c r="E112" t="s">
        <v>103</v>
      </c>
      <c r="G112" s="2"/>
    </row>
    <row r="113" spans="2:7">
      <c r="B113" s="3" t="s">
        <v>104</v>
      </c>
      <c r="E113" t="s">
        <v>92</v>
      </c>
      <c r="G113" s="2"/>
    </row>
    <row r="114" spans="2:7">
      <c r="B114" s="3" t="s">
        <v>105</v>
      </c>
      <c r="E114" t="s">
        <v>106</v>
      </c>
      <c r="G114" s="2"/>
    </row>
    <row r="115" spans="2:7">
      <c r="B115" s="3"/>
      <c r="G115" s="2"/>
    </row>
    <row r="116" spans="2:7">
      <c r="B116" s="111" t="s">
        <v>107</v>
      </c>
      <c r="G116" s="2"/>
    </row>
    <row r="117" spans="2:7">
      <c r="B117" s="3" t="s">
        <v>108</v>
      </c>
      <c r="E117" t="s">
        <v>109</v>
      </c>
      <c r="G117" s="2"/>
    </row>
    <row r="118" spans="2:7">
      <c r="B118" s="3" t="s">
        <v>110</v>
      </c>
      <c r="E118" t="s">
        <v>111</v>
      </c>
      <c r="G118" s="2"/>
    </row>
    <row r="119" spans="2:7">
      <c r="B119" s="3" t="s">
        <v>112</v>
      </c>
      <c r="E119" t="s">
        <v>113</v>
      </c>
      <c r="G119" s="2"/>
    </row>
    <row r="120" spans="2:7" ht="15.75" thickBot="1">
      <c r="B120" s="5"/>
      <c r="C120" s="6"/>
      <c r="D120" s="6"/>
      <c r="E120" s="6"/>
      <c r="F120" s="6"/>
      <c r="G120" s="7"/>
    </row>
    <row r="122" spans="2:7">
      <c r="B122" t="s">
        <v>114</v>
      </c>
    </row>
  </sheetData>
  <mergeCells count="112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B95:D95"/>
    <mergeCell ref="B22:C22"/>
    <mergeCell ref="B40:F40"/>
    <mergeCell ref="B41:C41"/>
    <mergeCell ref="D14:F14"/>
    <mergeCell ref="B42:B43"/>
    <mergeCell ref="B92:D92"/>
    <mergeCell ref="B91:F91"/>
    <mergeCell ref="B94:D94"/>
    <mergeCell ref="B23:C23"/>
    <mergeCell ref="B24:C24"/>
    <mergeCell ref="B44:C44"/>
    <mergeCell ref="B35:C35"/>
    <mergeCell ref="B26:C26"/>
    <mergeCell ref="B25:C25"/>
    <mergeCell ref="B37:C37"/>
    <mergeCell ref="B57:C57"/>
    <mergeCell ref="D57:F57"/>
    <mergeCell ref="B58:C58"/>
    <mergeCell ref="D58:F58"/>
    <mergeCell ref="B59:C59"/>
    <mergeCell ref="D59:F59"/>
    <mergeCell ref="B48:F48"/>
    <mergeCell ref="B62:F62"/>
    <mergeCell ref="B72:C72"/>
    <mergeCell ref="B73:C73"/>
    <mergeCell ref="B74:C74"/>
    <mergeCell ref="G48:G49"/>
    <mergeCell ref="B49:C49"/>
    <mergeCell ref="D49:F49"/>
    <mergeCell ref="B50:C50"/>
    <mergeCell ref="D50:F50"/>
    <mergeCell ref="G50:G60"/>
    <mergeCell ref="B51:C51"/>
    <mergeCell ref="D51:F51"/>
    <mergeCell ref="B52:B55"/>
    <mergeCell ref="D52:F52"/>
    <mergeCell ref="D53:F53"/>
    <mergeCell ref="D54:F54"/>
    <mergeCell ref="D55:F55"/>
    <mergeCell ref="B56:C56"/>
    <mergeCell ref="D56:F56"/>
    <mergeCell ref="B60:C60"/>
    <mergeCell ref="D60:F60"/>
    <mergeCell ref="B93:D93"/>
    <mergeCell ref="E93:F93"/>
    <mergeCell ref="B81:F81"/>
    <mergeCell ref="G81:G89"/>
    <mergeCell ref="B82:C82"/>
    <mergeCell ref="B83:B84"/>
    <mergeCell ref="B88:C88"/>
    <mergeCell ref="B89:C89"/>
    <mergeCell ref="B75:C75"/>
    <mergeCell ref="B76:C76"/>
    <mergeCell ref="B77:C77"/>
    <mergeCell ref="B78:C78"/>
    <mergeCell ref="B79:C79"/>
    <mergeCell ref="G91:G95"/>
    <mergeCell ref="G62:G79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</mergeCells>
  <dataValidations count="52">
    <dataValidation type="list" allowBlank="1" showInputMessage="1" showErrorMessage="1" sqref="D4:F4 D50:F50" xr:uid="{00000000-0002-0000-0000-000000000000}">
      <formula1>"VF,VM,VX, DB-5000"</formula1>
    </dataValidation>
    <dataValidation type="list" allowBlank="1" showInputMessage="1" showErrorMessage="1" sqref="D5:F5 D51:F51" xr:uid="{00000000-0002-0000-0000-000001000000}">
      <formula1>"FRONT,WALK-IN,REAR"</formula1>
    </dataValidation>
    <dataValidation type="list" errorStyle="warning" allowBlank="1" showInputMessage="1" showErrorMessage="1" sqref="D6:F6 D52:F52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 D55:F55" xr:uid="{00000000-0002-0000-0000-000004000000}">
      <formula1>"20,34,46,66"</formula1>
    </dataValidation>
    <dataValidation type="list" allowBlank="1" showInputMessage="1" showErrorMessage="1" sqref="D12:F12 D58:F58" xr:uid="{00000000-0002-0000-0000-000005000000}">
      <formula1>"FULL MATRIX,LINE MATRIX"</formula1>
    </dataValidation>
    <dataValidation type="list" allowBlank="1" showInputMessage="1" showErrorMessage="1" sqref="D7:F7 D53:F53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 D70" xr:uid="{00000000-0002-0000-0000-00000A000000}">
      <formula1>"0,1"</formula1>
    </dataValidation>
    <dataValidation type="list" allowBlank="1" showInputMessage="1" showErrorMessage="1" sqref="D35 D76" xr:uid="{00000000-0002-0000-0000-00000B000000}">
      <formula1>"YES,NO"</formula1>
    </dataValidation>
    <dataValidation type="list" errorStyle="warning" allowBlank="1" showInputMessage="1" showErrorMessage="1" sqref="D32:D34 D73:D75" xr:uid="{00000000-0002-0000-0000-00000C000000}">
      <formula1>"YES,NO"</formula1>
    </dataValidation>
    <dataValidation type="list" errorStyle="warning" allowBlank="1" showInputMessage="1" showErrorMessage="1" sqref="D14:F14 D60:F60" xr:uid="{00000000-0002-0000-0000-00000D000000}">
      <formula1>"ROWS,BAYS"</formula1>
    </dataValidation>
    <dataValidation type="list" allowBlank="1" showInputMessage="1" showErrorMessage="1" sqref="B42:B43 B83:B84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 D72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 D84" xr:uid="{F538E3B2-DB1C-4922-BC33-CDBE152A1F64}">
      <formula1>"',Percent - 50%, Watts - 1800, Watts - 1100, Watts - 650"</formula1>
    </dataValidation>
    <dataValidation type="list" allowBlank="1" showInputMessage="1" sqref="D42 D83" xr:uid="{A9F67C5B-C82B-4B58-A302-F2B56EA8B13A}">
      <formula1>"', 'By Brightness %, By Power"</formula1>
    </dataValidation>
    <dataValidation type="list" errorStyle="warning" allowBlank="1" showInputMessage="1" showErrorMessage="1" sqref="C42 C83" xr:uid="{0E51D29D-3196-44C1-A2A4-10C3D58773AE}">
      <formula1>"',ALPHA FXM SERIES,TRIPPLITE,Generic UPS"</formula1>
    </dataValidation>
    <dataValidation type="list" allowBlank="1" showInputMessage="1" sqref="C43 C84" xr:uid="{DE59AC47-0DA0-49B4-8080-4FED488D1DD2}">
      <formula1>"',Control equipment,Entire display"</formula1>
    </dataValidation>
    <dataValidation type="list" allowBlank="1" showInputMessage="1" showErrorMessage="1" sqref="E42 E83" xr:uid="{86CCF2F9-EF01-4F34-A2F0-ED10C0321B1B}">
      <formula1>"',1 Hour,2 Hour,3 Hour, 4 Hour,5 Hour"</formula1>
    </dataValidation>
    <dataValidation type="list" allowBlank="1" showInputMessage="1" showErrorMessage="1" sqref="E43 E84" xr:uid="{59F768F4-5B32-49C8-B512-13B80A74480D}">
      <formula1>"', Serial,Ethernet"</formula1>
    </dataValidation>
    <dataValidation type="list" allowBlank="1" showInputMessage="1" showErrorMessage="1" sqref="F42 F83" xr:uid="{0950F301-ABAE-4881-9CCA-4AAD8959A5D8}">
      <formula1>"', Auxiliary, Default IP, Specify IP"</formula1>
    </dataValidation>
    <dataValidation type="list" allowBlank="1" showInputMessage="1" showErrorMessage="1" sqref="F27:F28 F68:F69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 D68:D69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 F67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howErrorMessage="1" sqref="D71" xr:uid="{BA3CA09E-3E5C-4893-8AD5-7C6CD50E8112}">
      <formula1>"?,NO,1,2,3,4,5,6,7,8,9,10"</formula1>
    </dataValidation>
    <dataValidation type="list" allowBlank="1" showInputMessage="1" showErrorMessage="1" sqref="B85:B87" xr:uid="{080BE2AA-1D37-4EF3-A6B9-F90E16928EDD}">
      <formula1>"', ?, PS Redundancy Board"</formula1>
    </dataValidation>
    <dataValidation type="list" errorStyle="warning" allowBlank="1" showInputMessage="1" sqref="C85:C86" xr:uid="{5896A1E3-86F8-42DE-8623-3C02EB7BD9FB}">
      <formula1>"', Module Output - ?"</formula1>
    </dataValidation>
    <dataValidation type="list" errorStyle="warning" allowBlank="1" showInputMessage="1" showErrorMessage="1" sqref="D79:D80" xr:uid="{9F4E49FA-4B86-4916-85CB-69F999CA4F59}">
      <formula1>"?,Gen IV, PS Redundancy Board, Eltek Power on the Ground"</formula1>
    </dataValidation>
    <dataValidation type="list" allowBlank="1" showInputMessage="1" showErrorMessage="1" sqref="E77" xr:uid="{46B53942-B6BC-4A0E-8766-A5CA2D4BA043}">
      <formula1>"Alternate, Synchronize"</formula1>
    </dataValidation>
    <dataValidation type="list" allowBlank="1" showInputMessage="1" showErrorMessage="1" sqref="F70" xr:uid="{B8E07061-8893-461C-8961-EE2B24180EC9}">
      <formula1>"?, CONNECT TO MODULE - YES, CONNECT TO MODULE - NO"</formula1>
    </dataValidation>
    <dataValidation type="list" errorStyle="warning" allowBlank="1" showInputMessage="1" showErrorMessage="1" sqref="F71" xr:uid="{634679CF-4A68-4E25-BBBC-0480D30BB2ED}">
      <formula1>"'--,CAN,I/O"</formula1>
    </dataValidation>
    <dataValidation type="list" errorStyle="warning" allowBlank="1" showInputMessage="1" showErrorMessage="1" sqref="D78" xr:uid="{494BE052-B000-4811-9B9A-EBD2A5A0328A}">
      <formula1>"?,NO,1,2"</formula1>
    </dataValidation>
    <dataValidation type="list" errorStyle="warning" allowBlank="1" showInputMessage="1" showErrorMessage="1" sqref="D67" xr:uid="{F1966B71-9C2A-435D-8601-C60927A49AF5}">
      <formula1>"NO,1,2,3,4,5,6,7,8"</formula1>
    </dataValidation>
    <dataValidation type="list" allowBlank="1" showInputMessage="1" showErrorMessage="1" sqref="B89:C89" xr:uid="{0C19944C-02A3-4446-BAA6-541077521E5C}">
      <formula1>"MINI DC I/O 6,'"</formula1>
    </dataValidation>
    <dataValidation type="list" allowBlank="1" showInputMessage="1" showErrorMessage="1" sqref="B88:C88" xr:uid="{2954B22F-EBE4-44A8-A111-C18D0FEAA0EE}">
      <formula1>"MINI DC I/O 5,'"</formula1>
    </dataValidation>
    <dataValidation type="list" allowBlank="1" showInputMessage="1" showErrorMessage="1" sqref="C87" xr:uid="{554F5D47-9D08-475C-9E5A-F9A9B4B41364}">
      <formula1>"MINI DC I/O 4,'"</formula1>
    </dataValidation>
    <dataValidation type="list" allowBlank="1" showInputMessage="1" showErrorMessage="1" sqref="D77" xr:uid="{673B7E34-ECEC-4037-B63A-C748CBA5747F}">
      <formula1>"0,1,2, YES, NO"</formula1>
    </dataValidation>
    <dataValidation type="list" errorStyle="warning" allowBlank="1" showInputMessage="1" showErrorMessage="1" sqref="B82:C82" xr:uid="{423CF250-BDFD-443A-AFAA-A2CB85ACA747}">
      <formula1>"--,DOOR SWITCH 2 (TC),'"</formula1>
    </dataValidation>
    <dataValidation type="list" allowBlank="1" showInputMessage="1" showErrorMessage="1" sqref="O81" xr:uid="{9739D403-954F-4BE3-9BE4-71CE6EB64DB2}">
      <formula1>"DOOR SWITCH 2 (TC), "</formula1>
    </dataValidation>
    <dataValidation type="list" errorStyle="warning" allowBlank="1" showInputMessage="1" showErrorMessage="1" sqref="D54:F54" xr:uid="{AF8DB088-F198-496C-9BDF-58F66D3CE028}">
      <formula1>"7X5,9X5,9X15,16X16,24X16, 18X18"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C31948</OrderProject_x0020_ID>
    <DocNumber xmlns="2cc016c5-161d-4d6b-a532-6cf687f4a3ab">DD5295027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75D2Y5VYC55K-1220653723-60293</_dlc_DocId>
    <_dlc_DocIdUrl xmlns="b479dd50-8d7e-4b78-9fb1-00cf65781f6b">
      <Url>https://daktronics.sharepoint.com/sites/docs-engineering/_layouts/15/DocIdRedir.aspx?ID=75D2Y5VYC55K-1220653723-60293</Url>
      <Description>75D2Y5VYC55K-1220653723-60293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97FF91-FD86-47D8-A2BF-0CAAAE95B53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5BB7E8D1-0CDB-4DA3-85ED-4A36916F9B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C31948 New York State DOT, Site Config, VF-2420-96X208 @1, VM-1028 @3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2023-08-09T17:20:37Z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5c72a646-cece-4800-ad20-09b276bdc5d7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